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04" windowHeight="6420" activeTab="1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<sst xmlns="http://schemas.openxmlformats.org/spreadsheetml/2006/main" count="14" uniqueCount="8">
  <si>
    <t>Absorbance</t>
  </si>
  <si>
    <t>[CVD] M</t>
  </si>
  <si>
    <t>Slope</t>
  </si>
  <si>
    <t>Intercept</t>
  </si>
  <si>
    <t>Red</t>
  </si>
  <si>
    <t>Blue</t>
  </si>
  <si>
    <t>Result</t>
  </si>
  <si>
    <t>TestAb-&gt;[]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</si>
</sst>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Sheet1!$A$14:$A$19</c:f>
              <c:numCache>
                <c:ptCount val="6"/>
                <c:pt idx="0">
                  <c:v>0.11581818181818182</c:v>
                </c:pt>
                <c:pt idx="1">
                  <c:v>0.2553636363636364</c:v>
                </c:pt>
                <c:pt idx="2">
                  <c:v>0.395</c:v>
                </c:pt>
                <c:pt idx="3">
                  <c:v>0.538818181818182</c:v>
                </c:pt>
                <c:pt idx="4">
                  <c:v>0.6541818181818183</c:v>
                </c:pt>
                <c:pt idx="5">
                  <c:v>0.8410909090909091</c:v>
                </c:pt>
              </c:numCache>
            </c:numRef>
          </c:xVal>
          <c:yVal>
            <c:numRef>
              <c:f>Sheet1!$B$14:$B$19</c:f>
              <c:numCache>
                <c:ptCount val="6"/>
                <c:pt idx="0">
                  <c:v>1.5E-06</c:v>
                </c:pt>
                <c:pt idx="1">
                  <c:v>3E-06</c:v>
                </c:pt>
                <c:pt idx="2">
                  <c:v>4.5E-06</c:v>
                </c:pt>
                <c:pt idx="3">
                  <c:v>6E-06</c:v>
                </c:pt>
                <c:pt idx="4">
                  <c:v>7.499999999999999E-06</c:v>
                </c:pt>
                <c:pt idx="5">
                  <c:v>9E-06</c:v>
                </c:pt>
              </c:numCache>
            </c:numRef>
          </c:yVal>
          <c:smooth val="1"/>
        </c:ser>
        <c:axId val="11305556"/>
        <c:axId val="34641141"/>
      </c:scatterChart>
      <c:valAx>
        <c:axId val="113055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641141"/>
        <c:crosses val="autoZero"/>
        <c:crossBetween val="midCat"/>
        <c:dispUnits/>
      </c:valAx>
      <c:valAx>
        <c:axId val="34641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055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10.7109375" style="0" customWidth="1"/>
    <col min="2" max="2" width="7.8515625" style="0" customWidth="1"/>
    <col min="3" max="4" width="12.28125" style="0" bestFit="1" customWidth="1"/>
    <col min="6" max="6" width="10.7109375" style="0" bestFit="1" customWidth="1"/>
    <col min="8" max="8" width="10.00390625" style="0" bestFit="1" customWidth="1"/>
  </cols>
  <sheetData>
    <row r="1" ht="12.75">
      <c r="A1" t="s">
        <v>4</v>
      </c>
    </row>
    <row r="2" spans="1:6" ht="12.75">
      <c r="A2" t="s">
        <v>0</v>
      </c>
      <c r="B2" t="s">
        <v>1</v>
      </c>
      <c r="C2" t="s">
        <v>2</v>
      </c>
      <c r="D2" t="s">
        <v>3</v>
      </c>
      <c r="E2" s="1" t="s">
        <v>7</v>
      </c>
      <c r="F2" s="1" t="s">
        <v>6</v>
      </c>
    </row>
    <row r="3" spans="3:8" ht="12.75">
      <c r="C3">
        <f>SLOPE(B4:B8,A4:A8)</f>
        <v>4.890912322139532E-06</v>
      </c>
      <c r="D3">
        <f>INTERCEPT(B4:B8,A4:A8)</f>
        <v>1.3407374169336145E-06</v>
      </c>
      <c r="E3" s="1">
        <v>1.3</v>
      </c>
      <c r="F3" s="1">
        <f>C3*E3+D3</f>
        <v>7.698923435715006E-06</v>
      </c>
      <c r="H3">
        <f>AVERAGE(B2:B12)</f>
        <v>4.499999999999999E-06</v>
      </c>
    </row>
    <row r="4" spans="1:3" ht="12.75">
      <c r="A4">
        <v>0.143</v>
      </c>
      <c r="B4">
        <f>1.5*10^-6</f>
        <v>1.5E-06</v>
      </c>
      <c r="C4">
        <f>RSQ(B4:B8,A4:A8)</f>
        <v>0.9595969976037758</v>
      </c>
    </row>
    <row r="5" spans="1:2" ht="12.75">
      <c r="A5">
        <v>0.3278181818181818</v>
      </c>
      <c r="B5">
        <f>3*10^-6</f>
        <v>3E-06</v>
      </c>
    </row>
    <row r="6" spans="1:2" ht="12.75">
      <c r="A6">
        <v>0.5506363636363637</v>
      </c>
      <c r="B6">
        <f>4.5*10^-6</f>
        <v>4.5E-06</v>
      </c>
    </row>
    <row r="7" spans="1:2" ht="12.75">
      <c r="A7">
        <v>0.8597272727272727</v>
      </c>
      <c r="B7">
        <f>6*10^-6</f>
        <v>6E-06</v>
      </c>
    </row>
    <row r="8" spans="1:2" ht="12.75">
      <c r="A8">
        <v>1.3485454545454547</v>
      </c>
      <c r="B8">
        <f>7.5*10^-6</f>
        <v>7.499999999999999E-06</v>
      </c>
    </row>
    <row r="11" ht="12.75">
      <c r="A11" t="s">
        <v>5</v>
      </c>
    </row>
    <row r="12" spans="1:6" ht="12.75">
      <c r="A12" t="s">
        <v>0</v>
      </c>
      <c r="B12" t="s">
        <v>1</v>
      </c>
      <c r="C12" t="s">
        <v>2</v>
      </c>
      <c r="D12" t="s">
        <v>3</v>
      </c>
      <c r="E12" s="1" t="s">
        <v>7</v>
      </c>
      <c r="F12" s="1" t="s">
        <v>6</v>
      </c>
    </row>
    <row r="13" spans="3:6" ht="12.75">
      <c r="C13">
        <f>SLOPE(B14:B19,A14:A19)</f>
        <v>1.0539176589707406E-05</v>
      </c>
      <c r="D13">
        <f>INTERCEPT(B14:B19,A14:A19)</f>
        <v>3.3123853798852623E-07</v>
      </c>
      <c r="E13" s="1">
        <v>0.373</v>
      </c>
      <c r="F13" s="1">
        <f>C13*E13+D13</f>
        <v>4.262351405949388E-06</v>
      </c>
    </row>
    <row r="14" spans="1:3" ht="12.75">
      <c r="A14">
        <v>0.11581818181818182</v>
      </c>
      <c r="B14">
        <f>1.5*10^-6</f>
        <v>1.5E-06</v>
      </c>
      <c r="C14">
        <f>RSQ(B14:B19,A14:A19)</f>
        <v>0.9970334798709694</v>
      </c>
    </row>
    <row r="15" spans="1:2" ht="12.75">
      <c r="A15">
        <v>0.2553636363636364</v>
      </c>
      <c r="B15">
        <f>3*10^-6</f>
        <v>3E-06</v>
      </c>
    </row>
    <row r="16" spans="1:2" ht="12.75">
      <c r="A16">
        <v>0.395</v>
      </c>
      <c r="B16">
        <f>4.5*10^-6</f>
        <v>4.5E-06</v>
      </c>
    </row>
    <row r="17" spans="1:2" ht="12.75">
      <c r="A17">
        <v>0.538818181818182</v>
      </c>
      <c r="B17">
        <f>6*10^-6</f>
        <v>6E-06</v>
      </c>
    </row>
    <row r="18" spans="1:2" ht="12.75">
      <c r="A18">
        <v>0.6541818181818183</v>
      </c>
      <c r="B18">
        <f>7.5*10^-6</f>
        <v>7.499999999999999E-06</v>
      </c>
    </row>
    <row r="19" spans="1:2" ht="12.75">
      <c r="A19">
        <v>0.8410909090909091</v>
      </c>
      <c r="B19">
        <f>9*10^-6</f>
        <v>9E-06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 Eng Undergrad Lab</dc:creator>
  <cp:keywords/>
  <dc:description/>
  <cp:lastModifiedBy>Chem Eng Undergrad Lab</cp:lastModifiedBy>
  <dcterms:created xsi:type="dcterms:W3CDTF">2005-09-15T19:34:32Z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